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EstaPasta_de_trabalho" defaultThemeVersion="124226"/>
  <bookViews>
    <workbookView xWindow="240" yWindow="120" windowWidth="10455" windowHeight="7905" firstSheet="9" activeTab="10"/>
  </bookViews>
  <sheets>
    <sheet name="Exemplo 1" sheetId="1" r:id="rId1"/>
    <sheet name="Exemplo 2" sheetId="2" r:id="rId2"/>
    <sheet name="Exemplo 3" sheetId="3" r:id="rId3"/>
    <sheet name="Exemplo 4" sheetId="4" r:id="rId4"/>
    <sheet name=" Exemplo 5" sheetId="5" r:id="rId5"/>
    <sheet name="Exemplo 6" sheetId="6" r:id="rId6"/>
    <sheet name="Exemplo 7" sheetId="7" r:id="rId7"/>
    <sheet name="Exemplo 8" sheetId="8" r:id="rId8"/>
    <sheet name="Exemplo 9" sheetId="9" r:id="rId9"/>
    <sheet name="Exemplo 10" sheetId="10" r:id="rId10"/>
    <sheet name="Exemplo 11" sheetId="11" r:id="rId11"/>
    <sheet name="Exemplo 12" sheetId="12" r:id="rId12"/>
    <sheet name="Exemplo 13" sheetId="13" r:id="rId13"/>
    <sheet name="Exemplo 14" sheetId="14" r:id="rId14"/>
    <sheet name="Exemplo 15" sheetId="15" r:id="rId15"/>
    <sheet name="Exemplo 16" sheetId="16" r:id="rId16"/>
    <sheet name="Exemplo 17" sheetId="17" r:id="rId17"/>
    <sheet name="Exemplo 18" sheetId="18" r:id="rId18"/>
    <sheet name="Exemplo 19" sheetId="22" r:id="rId19"/>
    <sheet name="Exemplo 20" sheetId="23" r:id="rId20"/>
    <sheet name="Exemplo 21" sheetId="24" r:id="rId21"/>
    <sheet name="Exemplo 22" sheetId="25" r:id="rId22"/>
    <sheet name="Exemplo 23" sheetId="26" r:id="rId23"/>
    <sheet name="Exemplo 24" sheetId="27" r:id="rId24"/>
    <sheet name="Exemplo 25" sheetId="28" r:id="rId25"/>
    <sheet name="Exemplo 26" sheetId="29" r:id="rId26"/>
    <sheet name="Exemplo 27" sheetId="30" r:id="rId27"/>
    <sheet name="Exemplo 28" sheetId="31" r:id="rId28"/>
    <sheet name="Exemplo 29" sheetId="32" r:id="rId29"/>
    <sheet name="Exemplo 30" sheetId="19" r:id="rId30"/>
    <sheet name="Exemplo 31" sheetId="20" r:id="rId31"/>
    <sheet name="Exemplo 32" sheetId="21" r:id="rId32"/>
    <sheet name="Plan12" sheetId="33" r:id="rId33"/>
    <sheet name="Plan13" sheetId="34" r:id="rId34"/>
    <sheet name="Plan14" sheetId="35" r:id="rId35"/>
    <sheet name="Plan15" sheetId="36" r:id="rId36"/>
  </sheets>
  <functionGroups/>
  <calcPr calcId="124519"/>
</workbook>
</file>

<file path=xl/calcChain.xml><?xml version="1.0" encoding="utf-8"?>
<calcChain xmlns="http://schemas.openxmlformats.org/spreadsheetml/2006/main">
  <c r="B21" i="11"/>
  <c r="C21"/>
  <c r="C23" i="10"/>
  <c r="B23"/>
  <c r="B21"/>
  <c r="C21"/>
  <c r="B21" i="9"/>
  <c r="C21"/>
  <c r="B24" i="7"/>
  <c r="C24"/>
  <c r="B23" i="6"/>
  <c r="C23"/>
  <c r="B23" i="5"/>
  <c r="B19" i="30"/>
  <c r="B18"/>
  <c r="B19" i="29"/>
  <c r="C22"/>
  <c r="C20"/>
  <c r="C23"/>
  <c r="C19"/>
  <c r="C21"/>
  <c r="C18"/>
  <c r="B18" l="1"/>
  <c r="B20" s="1"/>
  <c r="B21" s="1"/>
  <c r="B16"/>
  <c r="B17" s="1"/>
  <c r="B22" s="1"/>
  <c r="B23" s="1"/>
  <c r="B19" i="23"/>
  <c r="B20" i="12"/>
  <c r="B20" i="8"/>
  <c r="B14" i="19"/>
  <c r="B18"/>
  <c r="B17"/>
  <c r="C17" i="29"/>
  <c r="C19" i="23"/>
  <c r="C20" i="12"/>
  <c r="C20" i="8"/>
  <c r="C14" i="19"/>
  <c r="C18"/>
  <c r="C17"/>
  <c r="C16" i="29"/>
  <c r="C20" i="19"/>
  <c r="C23" i="5"/>
  <c r="B20" i="19" l="1"/>
  <c r="B23" i="4"/>
  <c r="C23"/>
  <c r="B23" i="3" l="1"/>
  <c r="C23"/>
  <c r="B23" i="2" l="1"/>
  <c r="C23"/>
  <c r="B23" i="1" l="1"/>
  <c r="C23"/>
</calcChain>
</file>

<file path=xl/sharedStrings.xml><?xml version="1.0" encoding="utf-8"?>
<sst xmlns="http://schemas.openxmlformats.org/spreadsheetml/2006/main" count="232" uniqueCount="101">
  <si>
    <t>Exemplo 1</t>
  </si>
  <si>
    <t>Questão</t>
  </si>
  <si>
    <t>VF(TAXA;nper;PGTO;VP;Tipo)</t>
  </si>
  <si>
    <t>Dados exigidos para a função VF</t>
  </si>
  <si>
    <t>Taxa</t>
  </si>
  <si>
    <t>nper</t>
  </si>
  <si>
    <t>PGTO</t>
  </si>
  <si>
    <t>VP</t>
  </si>
  <si>
    <t>Tipo</t>
  </si>
  <si>
    <t>Irrelevante</t>
  </si>
  <si>
    <t>Resposta</t>
  </si>
  <si>
    <t>VF</t>
  </si>
  <si>
    <t xml:space="preserve">Aplicando  $1.000 numa caderneta de poupança, quanto será o montante acumulado </t>
  </si>
  <si>
    <t>após dois anos, a juros de 6% por ano?</t>
  </si>
  <si>
    <t>Função:</t>
  </si>
  <si>
    <t>Exemplo 2</t>
  </si>
  <si>
    <t>Se $1.000 capitalizou para $2.000 em nove anos, qual foi a taxa de crescimento anual média?</t>
  </si>
  <si>
    <t>Neste caso não há pagamentos. PGTO toma o valor 0, e Tipo é 0 (é irrelevante)</t>
  </si>
  <si>
    <t>Dados exigidos para a função TAXA</t>
  </si>
  <si>
    <r>
      <t>TAXA(</t>
    </r>
    <r>
      <rPr>
        <b/>
        <sz val="12"/>
        <color theme="1"/>
        <rFont val="Calibri"/>
        <family val="2"/>
        <scheme val="minor"/>
      </rPr>
      <t>nper</t>
    </r>
    <r>
      <rPr>
        <sz val="12"/>
        <color theme="1"/>
        <rFont val="Calibri"/>
        <family val="2"/>
        <scheme val="minor"/>
      </rPr>
      <t>;</t>
    </r>
    <r>
      <rPr>
        <b/>
        <sz val="12"/>
        <color theme="1"/>
        <rFont val="Calibri"/>
        <family val="2"/>
        <scheme val="minor"/>
      </rPr>
      <t>pgto</t>
    </r>
    <r>
      <rPr>
        <sz val="12"/>
        <color theme="1"/>
        <rFont val="Calibri"/>
        <family val="2"/>
        <scheme val="minor"/>
      </rPr>
      <t>;</t>
    </r>
    <r>
      <rPr>
        <b/>
        <sz val="12"/>
        <color theme="1"/>
        <rFont val="Calibri"/>
        <family val="2"/>
        <scheme val="minor"/>
      </rPr>
      <t>vp</t>
    </r>
    <r>
      <rPr>
        <sz val="12"/>
        <color theme="1"/>
        <rFont val="Calibri"/>
        <family val="2"/>
        <scheme val="minor"/>
      </rPr>
      <t>;vf; tipo;estimativa)</t>
    </r>
  </si>
  <si>
    <t>TAXA</t>
  </si>
  <si>
    <t>Formatada  para Porcentagem</t>
  </si>
  <si>
    <t>Dados exigidos para a função VP</t>
  </si>
  <si>
    <r>
      <t>NPER(</t>
    </r>
    <r>
      <rPr>
        <b/>
        <sz val="12"/>
        <color theme="1"/>
        <rFont val="Times New Roman"/>
        <family val="1"/>
      </rPr>
      <t>taxa</t>
    </r>
    <r>
      <rPr>
        <sz val="12"/>
        <color theme="1"/>
        <rFont val="Times New Roman"/>
        <family val="1"/>
      </rPr>
      <t xml:space="preserve">; </t>
    </r>
    <r>
      <rPr>
        <b/>
        <sz val="12"/>
        <color theme="1"/>
        <rFont val="Times New Roman"/>
        <family val="1"/>
      </rPr>
      <t>pgto</t>
    </r>
    <r>
      <rPr>
        <sz val="12"/>
        <color theme="1"/>
        <rFont val="Times New Roman"/>
        <family val="1"/>
      </rPr>
      <t xml:space="preserve">; </t>
    </r>
    <r>
      <rPr>
        <b/>
        <sz val="12"/>
        <color theme="1"/>
        <rFont val="Times New Roman"/>
        <family val="1"/>
      </rPr>
      <t>vp</t>
    </r>
    <r>
      <rPr>
        <sz val="12"/>
        <color theme="1"/>
        <rFont val="Times New Roman"/>
        <family val="1"/>
      </rPr>
      <t>;vf; tipo)</t>
    </r>
  </si>
  <si>
    <t>Dados exigidos para a função NPER</t>
  </si>
  <si>
    <t>VP é negativo e VF é positivo</t>
  </si>
  <si>
    <t>tornar-me um milionário?</t>
  </si>
  <si>
    <t xml:space="preserve">Depositando $100.000 e ganhando 4% ao ano, quanto tempo levará para </t>
  </si>
  <si>
    <t>Exemplo 3</t>
  </si>
  <si>
    <t>Exemplo 4</t>
  </si>
  <si>
    <r>
      <t>VP(</t>
    </r>
    <r>
      <rPr>
        <b/>
        <sz val="12"/>
        <color theme="1"/>
        <rFont val="Times New Roman"/>
        <family val="1"/>
      </rPr>
      <t>taxa</t>
    </r>
    <r>
      <rPr>
        <sz val="12"/>
        <color theme="1"/>
        <rFont val="Times New Roman"/>
        <family val="1"/>
      </rPr>
      <t>;</t>
    </r>
    <r>
      <rPr>
        <b/>
        <sz val="12"/>
        <color theme="1"/>
        <rFont val="Times New Roman"/>
        <family val="1"/>
      </rPr>
      <t>nper</t>
    </r>
    <r>
      <rPr>
        <sz val="12"/>
        <color theme="1"/>
        <rFont val="Times New Roman"/>
        <family val="1"/>
      </rPr>
      <t>;</t>
    </r>
    <r>
      <rPr>
        <b/>
        <sz val="12"/>
        <color theme="1"/>
        <rFont val="Times New Roman"/>
        <family val="1"/>
      </rPr>
      <t>pgto</t>
    </r>
    <r>
      <rPr>
        <sz val="12"/>
        <color theme="1"/>
        <rFont val="Times New Roman"/>
        <family val="1"/>
      </rPr>
      <t>;vf;tipo)</t>
    </r>
  </si>
  <si>
    <r>
      <t xml:space="preserve">O argumento vf leva o sinal positivo(direito a receber) e o resultado </t>
    </r>
    <r>
      <rPr>
        <b/>
        <sz val="11"/>
        <color theme="1"/>
        <rFont val="Calibri"/>
        <family val="2"/>
        <scheme val="minor"/>
      </rPr>
      <t>vp</t>
    </r>
    <r>
      <rPr>
        <sz val="11"/>
        <color theme="1"/>
        <rFont val="Calibri"/>
        <family val="2"/>
        <scheme val="minor"/>
      </rPr>
      <t xml:space="preserve"> é negativo.</t>
    </r>
  </si>
  <si>
    <t xml:space="preserve">Se eu tenho R$125.463,45 em minha conta e se ganhei 2% de juros ao mês </t>
  </si>
  <si>
    <t>durante 12 meses, qual foi o depósito original?</t>
  </si>
  <si>
    <t>NPER</t>
  </si>
  <si>
    <t>Exemplo 5</t>
  </si>
  <si>
    <t xml:space="preserve">Se eu deposito $200 por mês (começando hoje) numa conta ganhando 1,5% ao mês, </t>
  </si>
  <si>
    <t>quanto terei após três anos?</t>
  </si>
  <si>
    <r>
      <t>VF(</t>
    </r>
    <r>
      <rPr>
        <b/>
        <sz val="12"/>
        <color theme="1"/>
        <rFont val="Times New Roman"/>
        <family val="1"/>
      </rPr>
      <t>taxa</t>
    </r>
    <r>
      <rPr>
        <sz val="12"/>
        <color theme="1"/>
        <rFont val="Times New Roman"/>
        <family val="1"/>
      </rPr>
      <t>;</t>
    </r>
    <r>
      <rPr>
        <b/>
        <sz val="12"/>
        <color theme="1"/>
        <rFont val="Times New Roman"/>
        <family val="1"/>
      </rPr>
      <t>nper</t>
    </r>
    <r>
      <rPr>
        <sz val="12"/>
        <color theme="1"/>
        <rFont val="Times New Roman"/>
        <family val="1"/>
      </rPr>
      <t>;</t>
    </r>
    <r>
      <rPr>
        <b/>
        <sz val="12"/>
        <color theme="1"/>
        <rFont val="Times New Roman"/>
        <family val="1"/>
      </rPr>
      <t>pgto</t>
    </r>
    <r>
      <rPr>
        <sz val="12"/>
        <color theme="1"/>
        <rFont val="Times New Roman"/>
        <family val="1"/>
      </rPr>
      <t>; vp; tipo)</t>
    </r>
  </si>
  <si>
    <r>
      <t xml:space="preserve">Neste caso </t>
    </r>
    <r>
      <rPr>
        <b/>
        <sz val="11"/>
        <color theme="1"/>
        <rFont val="Calibri"/>
        <family val="2"/>
        <scheme val="minor"/>
      </rPr>
      <t>há</t>
    </r>
    <r>
      <rPr>
        <sz val="11"/>
        <color theme="1"/>
        <rFont val="Calibri"/>
        <family val="2"/>
        <scheme val="minor"/>
      </rPr>
      <t xml:space="preserve"> pagamentos. PGTO toma o valor 200, e Tipo é 1 . O VP é tomado como 0</t>
    </r>
  </si>
  <si>
    <t>Uso das Funções IPGTO e PPGTO</t>
  </si>
  <si>
    <t>Dados do Usuário</t>
  </si>
  <si>
    <t>Quantia Emprestada</t>
  </si>
  <si>
    <t>Prazo do Empréstimo em Anos</t>
  </si>
  <si>
    <t>Pagamentos por Ano</t>
  </si>
  <si>
    <t>Quantia Balloon</t>
  </si>
  <si>
    <t>Tipo de Pagamento</t>
  </si>
  <si>
    <t>Cálculos</t>
  </si>
  <si>
    <t>Juros por Período</t>
  </si>
  <si>
    <t>Pagamento do Empréstimo</t>
  </si>
  <si>
    <t>Pagamento dos juros</t>
  </si>
  <si>
    <t>Pagamento do principal</t>
  </si>
  <si>
    <t>Verificação total</t>
  </si>
  <si>
    <t>Período de Empréstimo para juros/principal - per</t>
  </si>
  <si>
    <t>Período Total do Empréstimo - nper</t>
  </si>
  <si>
    <t>Taxa de Empréstimo Anual (nominal) composta  12 vezes por ano</t>
  </si>
  <si>
    <t>Exemplo 8</t>
  </si>
  <si>
    <t>Função</t>
  </si>
  <si>
    <t>VF(TAXA;Nper;PGTO;PV;Tipo)</t>
  </si>
  <si>
    <t>Nper</t>
  </si>
  <si>
    <t>Com um saldo inicial de R$25.500 e pagamentos de R$1.500 por mês (no final de cada mês), quanto eu acumularei durante três anos se eu ganho 0,85% por mês?</t>
  </si>
  <si>
    <t>Exemplo 12</t>
  </si>
  <si>
    <t>Qual é o valor presente do direito de receber $25.000 daqui cinco anos, descontado a 6,5% por ano?</t>
  </si>
  <si>
    <t>VP(TAXA;Nper;PGTO;VF;Tipo)</t>
  </si>
  <si>
    <t>Mas neste caso não há pagaamentos. PGTO toma o valor 0 e Tipo é 0 (mas irrelevante)</t>
  </si>
  <si>
    <t>Exemplo 20</t>
  </si>
  <si>
    <t>PGTO(TAXA;Nper;VP;VF;Tipo)</t>
  </si>
  <si>
    <t>Quais são os pagamentos sobre um empréstimo de R$4.000.000 durante 20 anos, a 0,75% de juros ao mês (com pagamentos postecipados)?</t>
  </si>
  <si>
    <t>Custo Efetivo de Empréstimo de Hipoteca</t>
  </si>
  <si>
    <t>Dados Base</t>
  </si>
  <si>
    <t>Empréstimo</t>
  </si>
  <si>
    <t>Taxa Nominal</t>
  </si>
  <si>
    <t>Freqüência de Composição</t>
  </si>
  <si>
    <t>Prazo em Anos</t>
  </si>
  <si>
    <t>Set up fee % do empréstimo</t>
  </si>
  <si>
    <t>Taxa de Serviço da Conta</t>
  </si>
  <si>
    <t>Empréstimo efetivo</t>
  </si>
  <si>
    <t>Períodos do empréstimos</t>
  </si>
  <si>
    <t>Taxa por período do empréstimo</t>
  </si>
  <si>
    <t>Pagamento do empréstimo</t>
  </si>
  <si>
    <t>Pagamento do empréstimo + taxa da conta</t>
  </si>
  <si>
    <t>Verificação</t>
  </si>
  <si>
    <t>Set up fee</t>
  </si>
  <si>
    <t>Custo efetivo do empréstimo - por mês</t>
  </si>
  <si>
    <t>Custo efetivo do empréstimo - anual</t>
  </si>
  <si>
    <t>Um banco cota uma hipoteca taxa de 3% nominal composta mensalmente, e você está interessado em tomar um empréstimo de R$300.000 durante 20 anos com pagamentos mensais. O banco cobra de antemão ao acordo do empréstimo uma taxa de 1% do empréstimo, mais uma taxa de serviço da conta de R$15 por mês. Qual é o custo efetivo anual do empréstimo?</t>
  </si>
  <si>
    <t>Exemplo 6</t>
  </si>
  <si>
    <t>Tomando emprestado $2.000 por quatro anos a 5% de juros, quanto você terá de pagar de volta?</t>
  </si>
  <si>
    <t>Exemplo 7</t>
  </si>
  <si>
    <t>Se $1.000 capitalizou para $4.000 em nove anos, qual foi a taxa de crescimento anual média?</t>
  </si>
  <si>
    <r>
      <t>TAXA(</t>
    </r>
    <r>
      <rPr>
        <b/>
        <sz val="12"/>
        <color theme="1"/>
        <rFont val="Times New Roman"/>
        <family val="1"/>
      </rPr>
      <t>nper</t>
    </r>
    <r>
      <rPr>
        <sz val="12"/>
        <color theme="1"/>
        <rFont val="Times New Roman"/>
        <family val="1"/>
      </rPr>
      <t>;</t>
    </r>
    <r>
      <rPr>
        <b/>
        <sz val="12"/>
        <color theme="1"/>
        <rFont val="Times New Roman"/>
        <family val="1"/>
      </rPr>
      <t>pgto</t>
    </r>
    <r>
      <rPr>
        <sz val="12"/>
        <color theme="1"/>
        <rFont val="Times New Roman"/>
        <family val="1"/>
      </rPr>
      <t>;</t>
    </r>
    <r>
      <rPr>
        <b/>
        <sz val="12"/>
        <color theme="1"/>
        <rFont val="Times New Roman"/>
        <family val="1"/>
      </rPr>
      <t>vp</t>
    </r>
    <r>
      <rPr>
        <sz val="12"/>
        <color theme="1"/>
        <rFont val="Times New Roman"/>
        <family val="1"/>
      </rPr>
      <t>;vf;tipo; estimativa)</t>
    </r>
  </si>
  <si>
    <t>Meu saldo bancário a cinco anos atrás era $25.000, e eu adicionei $4.500 ao término de cada ano. O saldo atual é $70.000. Qual foi o meu retorno anual médio?</t>
  </si>
  <si>
    <r>
      <t>TAXA(</t>
    </r>
    <r>
      <rPr>
        <b/>
        <sz val="12"/>
        <color theme="1"/>
        <rFont val="Times New Roman"/>
        <family val="1"/>
      </rPr>
      <t>nper</t>
    </r>
    <r>
      <rPr>
        <sz val="12"/>
        <color theme="1"/>
        <rFont val="Times New Roman"/>
        <family val="1"/>
      </rPr>
      <t xml:space="preserve">; </t>
    </r>
    <r>
      <rPr>
        <b/>
        <sz val="12"/>
        <color theme="1"/>
        <rFont val="Times New Roman"/>
        <family val="1"/>
      </rPr>
      <t>pgto</t>
    </r>
    <r>
      <rPr>
        <sz val="12"/>
        <color theme="1"/>
        <rFont val="Times New Roman"/>
        <family val="1"/>
      </rPr>
      <t xml:space="preserve">; </t>
    </r>
    <r>
      <rPr>
        <b/>
        <sz val="12"/>
        <color theme="1"/>
        <rFont val="Times New Roman"/>
        <family val="1"/>
      </rPr>
      <t>vp</t>
    </r>
    <r>
      <rPr>
        <sz val="12"/>
        <color theme="1"/>
        <rFont val="Times New Roman"/>
        <family val="1"/>
      </rPr>
      <t>; vf; tipo; estimativa)</t>
    </r>
  </si>
  <si>
    <t>Estimativa</t>
  </si>
  <si>
    <t>Exemplo 9</t>
  </si>
  <si>
    <t>Exemplo 10</t>
  </si>
  <si>
    <r>
      <t>NPER(</t>
    </r>
    <r>
      <rPr>
        <b/>
        <sz val="12"/>
        <color theme="1"/>
        <rFont val="Times New Roman"/>
        <family val="1"/>
      </rPr>
      <t>taxa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pgto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vp</t>
    </r>
    <r>
      <rPr>
        <sz val="12"/>
        <color theme="1"/>
        <rFont val="Times New Roman"/>
        <family val="1"/>
      </rPr>
      <t>, vf, tipo)</t>
    </r>
  </si>
  <si>
    <t>Minha conta tinha um débito de $15.000 e eu deposito $500 no final de cada mês. Quanto tempo levará para eu me tornar um milionário se eu ganhar um retorno médio de 0.8% por mês?</t>
  </si>
  <si>
    <t>Exemplo 11</t>
  </si>
  <si>
    <t>Deposito $1.000 por mês (no final de cada mês) pretendo fazer isto nos próximos dez anos. Se eu preciso acumular  $1.000.000, quanto deveria depositar agora se a conta recebe 0,7% ao mês?</t>
  </si>
  <si>
    <t>VP(taxa; nper; pgto;vf; tipo)</t>
  </si>
</sst>
</file>

<file path=xl/styles.xml><?xml version="1.0" encoding="utf-8"?>
<styleSheet xmlns="http://schemas.openxmlformats.org/spreadsheetml/2006/main">
  <numFmts count="1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[$$-409]* #,##0.00_ ;_-[$$-409]* \-#,##0.00\ ;_-[$$-409]* &quot;-&quot;??_ ;_-@_ "/>
    <numFmt numFmtId="166" formatCode="&quot;R$&quot;\ #,##0.00"/>
    <numFmt numFmtId="167" formatCode="[$$-409]#,##0.00"/>
    <numFmt numFmtId="168" formatCode="0.000000%"/>
    <numFmt numFmtId="169" formatCode="#,##0.00_ ;\-#,##0.00\ "/>
    <numFmt numFmtId="170" formatCode="0.0%"/>
    <numFmt numFmtId="171" formatCode="0.0000%"/>
    <numFmt numFmtId="172" formatCode="&quot;R$&quot;\ #,##0.00;[Red]\(&quot;R$&quot;\ #,##0.00\)"/>
    <numFmt numFmtId="173" formatCode="&quot;R$&quot;\ #,##0.00;[Red]&quot;R$&quot;\ #,##0.00"/>
    <numFmt numFmtId="174" formatCode="0.0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theme="1"/>
      <name val="IndyCo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9" fontId="0" fillId="0" borderId="0" xfId="2" applyFon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/>
    <xf numFmtId="167" fontId="0" fillId="0" borderId="0" xfId="0" applyNumberFormat="1"/>
    <xf numFmtId="0" fontId="3" fillId="0" borderId="0" xfId="0" applyFont="1"/>
    <xf numFmtId="0" fontId="5" fillId="0" borderId="0" xfId="0" applyFont="1"/>
    <xf numFmtId="0" fontId="0" fillId="0" borderId="0" xfId="0" applyFont="1"/>
    <xf numFmtId="0" fontId="7" fillId="0" borderId="0" xfId="0" applyFont="1"/>
    <xf numFmtId="168" fontId="0" fillId="0" borderId="0" xfId="2" applyNumberFormat="1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9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wrapText="1"/>
    </xf>
    <xf numFmtId="170" fontId="0" fillId="0" borderId="0" xfId="2" applyNumberFormat="1" applyFont="1"/>
    <xf numFmtId="44" fontId="0" fillId="0" borderId="0" xfId="3" applyFont="1"/>
    <xf numFmtId="171" fontId="0" fillId="0" borderId="0" xfId="2" applyNumberFormat="1" applyFont="1"/>
    <xf numFmtId="172" fontId="0" fillId="0" borderId="0" xfId="0" applyNumberFormat="1"/>
    <xf numFmtId="8" fontId="0" fillId="0" borderId="0" xfId="0" applyNumberFormat="1"/>
    <xf numFmtId="173" fontId="0" fillId="0" borderId="0" xfId="0" applyNumberFormat="1"/>
    <xf numFmtId="166" fontId="0" fillId="0" borderId="0" xfId="0" applyNumberFormat="1"/>
    <xf numFmtId="166" fontId="10" fillId="0" borderId="0" xfId="0" applyNumberFormat="1" applyFont="1"/>
    <xf numFmtId="10" fontId="0" fillId="0" borderId="0" xfId="2" applyNumberFormat="1" applyFont="1"/>
    <xf numFmtId="174" fontId="0" fillId="0" borderId="0" xfId="2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1" applyNumberFormat="1" applyFont="1"/>
    <xf numFmtId="168" fontId="0" fillId="0" borderId="0" xfId="0" applyNumberFormat="1"/>
    <xf numFmtId="2" fontId="0" fillId="0" borderId="0" xfId="0" applyNumberFormat="1"/>
  </cellXfs>
  <cellStyles count="4"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19</xdr:row>
      <xdr:rowOff>76200</xdr:rowOff>
    </xdr:from>
    <xdr:to>
      <xdr:col>5</xdr:col>
      <xdr:colOff>200025</xdr:colOff>
      <xdr:row>21</xdr:row>
      <xdr:rowOff>104775</xdr:rowOff>
    </xdr:to>
    <xdr:sp macro="" textlink="">
      <xdr:nvSpPr>
        <xdr:cNvPr id="2" name="Texto explicativo retangular 1"/>
        <xdr:cNvSpPr/>
      </xdr:nvSpPr>
      <xdr:spPr>
        <a:xfrm>
          <a:off x="3181350" y="3705225"/>
          <a:ext cx="1600200" cy="409575"/>
        </a:xfrm>
        <a:prstGeom prst="wedgeRectCallout">
          <a:avLst>
            <a:gd name="adj1" fmla="val -88525"/>
            <a:gd name="adj2" fmla="val 830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Formatada para Moeda com 2 Casas Decimais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19</xdr:row>
      <xdr:rowOff>76200</xdr:rowOff>
    </xdr:from>
    <xdr:to>
      <xdr:col>4</xdr:col>
      <xdr:colOff>571500</xdr:colOff>
      <xdr:row>20</xdr:row>
      <xdr:rowOff>180975</xdr:rowOff>
    </xdr:to>
    <xdr:sp macro="" textlink="">
      <xdr:nvSpPr>
        <xdr:cNvPr id="2" name="Texto explicativo retangular com cantos arredondados 1"/>
        <xdr:cNvSpPr/>
      </xdr:nvSpPr>
      <xdr:spPr>
        <a:xfrm>
          <a:off x="3171825" y="3714750"/>
          <a:ext cx="1314450" cy="295275"/>
        </a:xfrm>
        <a:prstGeom prst="wedgeRoundRectCallout">
          <a:avLst>
            <a:gd name="adj1" fmla="val -97397"/>
            <a:gd name="adj2" fmla="val 1164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Formatada  para Porcentagem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19</xdr:row>
      <xdr:rowOff>38100</xdr:rowOff>
    </xdr:from>
    <xdr:to>
      <xdr:col>4</xdr:col>
      <xdr:colOff>571500</xdr:colOff>
      <xdr:row>20</xdr:row>
      <xdr:rowOff>180975</xdr:rowOff>
    </xdr:to>
    <xdr:sp macro="" textlink="">
      <xdr:nvSpPr>
        <xdr:cNvPr id="2" name="Texto explicativo retangular com cantos arredondados 1"/>
        <xdr:cNvSpPr/>
      </xdr:nvSpPr>
      <xdr:spPr>
        <a:xfrm>
          <a:off x="3571875" y="3676650"/>
          <a:ext cx="1314450" cy="333375"/>
        </a:xfrm>
        <a:prstGeom prst="wedgeRoundRectCallout">
          <a:avLst>
            <a:gd name="adj1" fmla="val -97397"/>
            <a:gd name="adj2" fmla="val 1164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Formatada  para Número (2 casas)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19</xdr:row>
      <xdr:rowOff>38100</xdr:rowOff>
    </xdr:from>
    <xdr:to>
      <xdr:col>4</xdr:col>
      <xdr:colOff>571500</xdr:colOff>
      <xdr:row>20</xdr:row>
      <xdr:rowOff>180975</xdr:rowOff>
    </xdr:to>
    <xdr:sp macro="" textlink="">
      <xdr:nvSpPr>
        <xdr:cNvPr id="2" name="Texto explicativo retangular com cantos arredondados 1"/>
        <xdr:cNvSpPr/>
      </xdr:nvSpPr>
      <xdr:spPr>
        <a:xfrm>
          <a:off x="3571875" y="3676650"/>
          <a:ext cx="1314450" cy="333375"/>
        </a:xfrm>
        <a:prstGeom prst="wedgeRoundRectCallout">
          <a:avLst>
            <a:gd name="adj1" fmla="val -97397"/>
            <a:gd name="adj2" fmla="val 1164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Formatada  para Moeda  (2 casas)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19</xdr:row>
      <xdr:rowOff>38100</xdr:rowOff>
    </xdr:from>
    <xdr:to>
      <xdr:col>4</xdr:col>
      <xdr:colOff>571500</xdr:colOff>
      <xdr:row>20</xdr:row>
      <xdr:rowOff>180975</xdr:rowOff>
    </xdr:to>
    <xdr:sp macro="" textlink="">
      <xdr:nvSpPr>
        <xdr:cNvPr id="2" name="Texto explicativo retangular com cantos arredondados 1"/>
        <xdr:cNvSpPr/>
      </xdr:nvSpPr>
      <xdr:spPr>
        <a:xfrm>
          <a:off x="3543300" y="3676650"/>
          <a:ext cx="1314450" cy="333375"/>
        </a:xfrm>
        <a:prstGeom prst="wedgeRoundRectCallout">
          <a:avLst>
            <a:gd name="adj1" fmla="val -97397"/>
            <a:gd name="adj2" fmla="val 1164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Formatada  para Moeda  (2 casas)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19</xdr:row>
      <xdr:rowOff>38100</xdr:rowOff>
    </xdr:from>
    <xdr:to>
      <xdr:col>4</xdr:col>
      <xdr:colOff>571500</xdr:colOff>
      <xdr:row>20</xdr:row>
      <xdr:rowOff>180975</xdr:rowOff>
    </xdr:to>
    <xdr:sp macro="" textlink="">
      <xdr:nvSpPr>
        <xdr:cNvPr id="2" name="Texto explicativo retangular com cantos arredondados 1"/>
        <xdr:cNvSpPr/>
      </xdr:nvSpPr>
      <xdr:spPr>
        <a:xfrm>
          <a:off x="3286125" y="3676650"/>
          <a:ext cx="1314450" cy="333375"/>
        </a:xfrm>
        <a:prstGeom prst="wedgeRoundRectCallout">
          <a:avLst>
            <a:gd name="adj1" fmla="val -97397"/>
            <a:gd name="adj2" fmla="val 1164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Formatada  para Moeda  (2 casas)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20</xdr:row>
      <xdr:rowOff>38100</xdr:rowOff>
    </xdr:from>
    <xdr:to>
      <xdr:col>4</xdr:col>
      <xdr:colOff>571500</xdr:colOff>
      <xdr:row>21</xdr:row>
      <xdr:rowOff>180975</xdr:rowOff>
    </xdr:to>
    <xdr:sp macro="" textlink="">
      <xdr:nvSpPr>
        <xdr:cNvPr id="2" name="Texto explicativo retangular com cantos arredondados 1"/>
        <xdr:cNvSpPr/>
      </xdr:nvSpPr>
      <xdr:spPr>
        <a:xfrm>
          <a:off x="3219450" y="3695700"/>
          <a:ext cx="1314450" cy="333375"/>
        </a:xfrm>
        <a:prstGeom prst="wedgeRoundRectCallout">
          <a:avLst>
            <a:gd name="adj1" fmla="val -97397"/>
            <a:gd name="adj2" fmla="val 1164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/>
            <a:t>Formatada  para Moeda  (2 casas)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23"/>
  <sheetViews>
    <sheetView topLeftCell="A13" workbookViewId="0">
      <selection activeCell="A23" sqref="A23"/>
    </sheetView>
  </sheetViews>
  <sheetFormatPr defaultRowHeight="15"/>
  <cols>
    <col min="1" max="1" width="30.28515625" customWidth="1"/>
    <col min="2" max="2" width="11" bestFit="1" customWidth="1"/>
  </cols>
  <sheetData>
    <row r="1" spans="1:6">
      <c r="A1" s="30" t="s">
        <v>0</v>
      </c>
      <c r="B1" s="30"/>
      <c r="C1" s="30"/>
      <c r="D1" s="30"/>
      <c r="E1" s="30"/>
      <c r="F1" s="30"/>
    </row>
    <row r="2" spans="1:6">
      <c r="A2" s="2" t="s">
        <v>1</v>
      </c>
    </row>
    <row r="4" spans="1:6" ht="15.75">
      <c r="A4" s="6" t="s">
        <v>12</v>
      </c>
    </row>
    <row r="5" spans="1:6">
      <c r="A5" s="7" t="s">
        <v>13</v>
      </c>
    </row>
    <row r="7" spans="1:6">
      <c r="A7" s="2" t="s">
        <v>14</v>
      </c>
    </row>
    <row r="8" spans="1:6">
      <c r="A8" t="s">
        <v>2</v>
      </c>
    </row>
    <row r="9" spans="1:6">
      <c r="A9" t="s">
        <v>17</v>
      </c>
    </row>
    <row r="12" spans="1:6">
      <c r="A12" s="2" t="s">
        <v>3</v>
      </c>
    </row>
    <row r="14" spans="1:6">
      <c r="A14" t="s">
        <v>4</v>
      </c>
      <c r="B14" s="3">
        <v>0.06</v>
      </c>
    </row>
    <row r="15" spans="1:6">
      <c r="A15" t="s">
        <v>5</v>
      </c>
      <c r="B15">
        <v>2</v>
      </c>
    </row>
    <row r="16" spans="1:6">
      <c r="A16" t="s">
        <v>6</v>
      </c>
      <c r="B16">
        <v>0</v>
      </c>
    </row>
    <row r="17" spans="1:3">
      <c r="A17" t="s">
        <v>7</v>
      </c>
      <c r="B17" s="5">
        <v>-1000</v>
      </c>
    </row>
    <row r="18" spans="1:3">
      <c r="A18" t="s">
        <v>11</v>
      </c>
      <c r="B18" s="5"/>
    </row>
    <row r="19" spans="1:3">
      <c r="A19" t="s">
        <v>8</v>
      </c>
      <c r="B19">
        <v>0</v>
      </c>
      <c r="C19" t="s">
        <v>9</v>
      </c>
    </row>
    <row r="21" spans="1:3">
      <c r="A21" s="2" t="s">
        <v>10</v>
      </c>
      <c r="C21" s="14" t="s">
        <v>21</v>
      </c>
    </row>
    <row r="23" spans="1:3">
      <c r="A23" s="2" t="s">
        <v>11</v>
      </c>
      <c r="B23" s="8">
        <f>FV(B14,B15,B16,B17,B19)</f>
        <v>1123.6000000000001</v>
      </c>
      <c r="C23" s="2" t="str">
        <f ca="1">GetFormula(B23)</f>
        <v>&lt;--=VF(B14;B15;B16;B17;B19)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G23"/>
  <sheetViews>
    <sheetView topLeftCell="B1" workbookViewId="0">
      <selection sqref="A1:H23"/>
    </sheetView>
  </sheetViews>
  <sheetFormatPr defaultRowHeight="15"/>
  <cols>
    <col min="1" max="1" width="32.28515625" customWidth="1"/>
    <col min="2" max="2" width="14.42578125" bestFit="1" customWidth="1"/>
  </cols>
  <sheetData>
    <row r="1" spans="1:7">
      <c r="A1" s="30" t="s">
        <v>95</v>
      </c>
      <c r="B1" s="30"/>
      <c r="C1" s="30"/>
      <c r="D1" s="30"/>
      <c r="E1" s="30"/>
      <c r="F1" s="30"/>
      <c r="G1" s="30"/>
    </row>
    <row r="2" spans="1:7">
      <c r="A2" s="2" t="s">
        <v>1</v>
      </c>
    </row>
    <row r="4" spans="1:7" ht="15.75">
      <c r="A4" s="34" t="s">
        <v>97</v>
      </c>
      <c r="B4" s="34"/>
      <c r="C4" s="34"/>
      <c r="D4" s="34"/>
      <c r="E4" s="34"/>
      <c r="F4" s="34"/>
      <c r="G4" s="34"/>
    </row>
    <row r="5" spans="1:7">
      <c r="A5" s="36"/>
      <c r="B5" s="36"/>
      <c r="C5" s="36"/>
      <c r="D5" s="36"/>
      <c r="E5" s="36"/>
      <c r="F5" s="36"/>
      <c r="G5" s="36"/>
    </row>
    <row r="6" spans="1:7">
      <c r="A6" s="2" t="s">
        <v>57</v>
      </c>
    </row>
    <row r="8" spans="1:7" ht="15.75">
      <c r="A8" s="10" t="s">
        <v>96</v>
      </c>
    </row>
    <row r="10" spans="1:7">
      <c r="A10" s="2" t="s">
        <v>24</v>
      </c>
    </row>
    <row r="12" spans="1:7">
      <c r="A12" t="s">
        <v>4</v>
      </c>
      <c r="B12" s="27">
        <v>8.0000000000000002E-3</v>
      </c>
    </row>
    <row r="13" spans="1:7">
      <c r="A13" t="s">
        <v>59</v>
      </c>
      <c r="B13" s="18"/>
    </row>
    <row r="14" spans="1:7">
      <c r="A14" t="s">
        <v>6</v>
      </c>
      <c r="B14" s="22">
        <v>-500</v>
      </c>
    </row>
    <row r="15" spans="1:7">
      <c r="A15" t="s">
        <v>7</v>
      </c>
      <c r="B15" s="22">
        <v>15000</v>
      </c>
    </row>
    <row r="16" spans="1:7">
      <c r="A16" t="s">
        <v>11</v>
      </c>
      <c r="B16" s="22">
        <v>1000000</v>
      </c>
    </row>
    <row r="17" spans="1:3">
      <c r="A17" t="s">
        <v>8</v>
      </c>
      <c r="B17">
        <v>0</v>
      </c>
    </row>
    <row r="18" spans="1:3">
      <c r="A18" t="s">
        <v>93</v>
      </c>
      <c r="B18" s="37"/>
    </row>
    <row r="19" spans="1:3">
      <c r="A19" s="2" t="s">
        <v>10</v>
      </c>
    </row>
    <row r="21" spans="1:3">
      <c r="A21" t="s">
        <v>34</v>
      </c>
      <c r="B21" s="39">
        <f>NPER(B12,B14,B15,B16,B17)</f>
        <v>390.00803529314908</v>
      </c>
      <c r="C21" t="str">
        <f ca="1">GetFormula(B21)</f>
        <v>&lt;--=NPER(B12;B14;B15;B16;B17)</v>
      </c>
    </row>
    <row r="23" spans="1:3">
      <c r="B23" s="39">
        <f>NPER(0.9%,-500,15000,0,0)+NPER(0.6%,-500,0,1000000,0)</f>
        <v>463.89773654707938</v>
      </c>
      <c r="C23" t="str">
        <f t="shared" ref="C22:C23" ca="1" si="0">GetFormula(B23)</f>
        <v>&lt;--=NPER(0,9%;-500;15000;0;0)+NPER(0,6%;-500;0;1000000;0)</v>
      </c>
    </row>
  </sheetData>
  <mergeCells count="3">
    <mergeCell ref="A1:G1"/>
    <mergeCell ref="A4:G4"/>
    <mergeCell ref="A5:G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G23"/>
  <sheetViews>
    <sheetView tabSelected="1" workbookViewId="0">
      <selection activeCell="A24" sqref="A24"/>
    </sheetView>
  </sheetViews>
  <sheetFormatPr defaultRowHeight="15"/>
  <cols>
    <col min="1" max="1" width="32.42578125" customWidth="1"/>
    <col min="2" max="2" width="14.42578125" bestFit="1" customWidth="1"/>
  </cols>
  <sheetData>
    <row r="1" spans="1:7">
      <c r="A1" s="30" t="s">
        <v>98</v>
      </c>
      <c r="B1" s="30"/>
      <c r="C1" s="30"/>
      <c r="D1" s="30"/>
      <c r="E1" s="30"/>
      <c r="F1" s="30"/>
      <c r="G1" s="30"/>
    </row>
    <row r="2" spans="1:7">
      <c r="A2" s="2" t="s">
        <v>1</v>
      </c>
    </row>
    <row r="4" spans="1:7" ht="15.75">
      <c r="A4" s="34" t="s">
        <v>99</v>
      </c>
      <c r="B4" s="34"/>
      <c r="C4" s="34"/>
      <c r="D4" s="34"/>
      <c r="E4" s="34"/>
      <c r="F4" s="34"/>
      <c r="G4" s="34"/>
    </row>
    <row r="5" spans="1:7">
      <c r="A5" s="36"/>
      <c r="B5" s="36"/>
      <c r="C5" s="36"/>
      <c r="D5" s="36"/>
      <c r="E5" s="36"/>
      <c r="F5" s="36"/>
      <c r="G5" s="36"/>
    </row>
    <row r="6" spans="1:7">
      <c r="A6" s="2" t="s">
        <v>57</v>
      </c>
    </row>
    <row r="8" spans="1:7" ht="15.75">
      <c r="A8" s="10" t="s">
        <v>100</v>
      </c>
    </row>
    <row r="10" spans="1:7">
      <c r="A10" s="2" t="s">
        <v>22</v>
      </c>
    </row>
    <row r="12" spans="1:7">
      <c r="A12" t="s">
        <v>4</v>
      </c>
      <c r="B12" s="27">
        <v>5.0000000000000001E-3</v>
      </c>
    </row>
    <row r="13" spans="1:7">
      <c r="A13" t="s">
        <v>59</v>
      </c>
      <c r="B13" s="18">
        <v>120</v>
      </c>
    </row>
    <row r="14" spans="1:7">
      <c r="A14" t="s">
        <v>6</v>
      </c>
      <c r="B14" s="22">
        <v>-1000</v>
      </c>
    </row>
    <row r="15" spans="1:7">
      <c r="A15" t="s">
        <v>7</v>
      </c>
      <c r="B15" s="22"/>
    </row>
    <row r="16" spans="1:7">
      <c r="A16" t="s">
        <v>11</v>
      </c>
      <c r="B16" s="22">
        <v>1000000</v>
      </c>
    </row>
    <row r="17" spans="1:3">
      <c r="A17" t="s">
        <v>8</v>
      </c>
      <c r="B17">
        <v>0</v>
      </c>
    </row>
    <row r="18" spans="1:3">
      <c r="A18" t="s">
        <v>93</v>
      </c>
      <c r="B18" s="37"/>
    </row>
    <row r="19" spans="1:3">
      <c r="A19" s="2" t="s">
        <v>10</v>
      </c>
    </row>
    <row r="21" spans="1:3">
      <c r="A21" t="s">
        <v>7</v>
      </c>
      <c r="B21" s="22">
        <f>PV(B12,B13,B14,B16,B17)</f>
        <v>-459559.28003700002</v>
      </c>
      <c r="C21" t="str">
        <f ca="1">GetFormula(B21)</f>
        <v>&lt;--=VP(B12;B13;B14;B16;B17)</v>
      </c>
    </row>
    <row r="23" spans="1:3">
      <c r="B23" s="39"/>
    </row>
  </sheetData>
  <mergeCells count="3">
    <mergeCell ref="A1:G1"/>
    <mergeCell ref="A4:G4"/>
    <mergeCell ref="A5:G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I20"/>
  <sheetViews>
    <sheetView workbookViewId="0">
      <selection sqref="A1:I20"/>
    </sheetView>
  </sheetViews>
  <sheetFormatPr defaultRowHeight="15"/>
  <cols>
    <col min="1" max="1" width="30" customWidth="1"/>
    <col min="2" max="2" width="13.28515625" bestFit="1" customWidth="1"/>
  </cols>
  <sheetData>
    <row r="1" spans="1:9">
      <c r="A1" s="30" t="s">
        <v>61</v>
      </c>
      <c r="B1" s="30"/>
      <c r="C1" s="30"/>
      <c r="D1" s="30"/>
      <c r="E1" s="30"/>
      <c r="F1" s="30"/>
      <c r="G1" s="30"/>
      <c r="H1" s="30"/>
      <c r="I1" s="30"/>
    </row>
    <row r="2" spans="1:9">
      <c r="A2" s="2" t="s">
        <v>1</v>
      </c>
    </row>
    <row r="4" spans="1:9" ht="15.75">
      <c r="A4" s="31" t="s">
        <v>62</v>
      </c>
      <c r="B4" s="31"/>
      <c r="C4" s="31"/>
      <c r="D4" s="31"/>
      <c r="E4" s="31"/>
      <c r="F4" s="31"/>
      <c r="G4" s="31"/>
      <c r="H4" s="31"/>
      <c r="I4" s="31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2" t="s">
        <v>57</v>
      </c>
    </row>
    <row r="8" spans="1:9">
      <c r="A8" t="s">
        <v>63</v>
      </c>
    </row>
    <row r="9" spans="1:9">
      <c r="A9" t="s">
        <v>64</v>
      </c>
    </row>
    <row r="10" spans="1:9">
      <c r="A10" s="2" t="s">
        <v>22</v>
      </c>
    </row>
    <row r="12" spans="1:9">
      <c r="A12" t="s">
        <v>4</v>
      </c>
      <c r="B12" s="19">
        <v>6.5000000000000002E-2</v>
      </c>
    </row>
    <row r="13" spans="1:9">
      <c r="A13" t="s">
        <v>59</v>
      </c>
      <c r="B13" s="18">
        <v>5</v>
      </c>
    </row>
    <row r="14" spans="1:9">
      <c r="A14" t="s">
        <v>6</v>
      </c>
      <c r="B14" s="22">
        <v>0</v>
      </c>
    </row>
    <row r="15" spans="1:9">
      <c r="A15" t="s">
        <v>11</v>
      </c>
      <c r="B15" s="22">
        <v>-25000</v>
      </c>
    </row>
    <row r="16" spans="1:9">
      <c r="A16" t="s">
        <v>8</v>
      </c>
      <c r="B16">
        <v>0</v>
      </c>
    </row>
    <row r="18" spans="1:3">
      <c r="A18" s="2" t="s">
        <v>10</v>
      </c>
    </row>
    <row r="20" spans="1:3">
      <c r="A20" t="s">
        <v>7</v>
      </c>
      <c r="B20" s="23">
        <f>PV(B12,B13,B14,B15,0)</f>
        <v>18247.020913023873</v>
      </c>
      <c r="C20" t="str">
        <f ca="1">GetFormula(B20)</f>
        <v>&lt;--=VP(B12;B13;B14;B15;0)</v>
      </c>
    </row>
  </sheetData>
  <mergeCells count="2">
    <mergeCell ref="A4:I4"/>
    <mergeCell ref="A1:I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23"/>
  <sheetViews>
    <sheetView workbookViewId="0">
      <selection activeCell="A23" sqref="A23"/>
    </sheetView>
  </sheetViews>
  <sheetFormatPr defaultRowHeight="15"/>
  <cols>
    <col min="1" max="1" width="29.42578125" customWidth="1"/>
    <col min="2" max="2" width="11" bestFit="1" customWidth="1"/>
    <col min="6" max="6" width="11" customWidth="1"/>
  </cols>
  <sheetData>
    <row r="1" spans="1:6">
      <c r="A1" s="30" t="s">
        <v>15</v>
      </c>
      <c r="B1" s="30"/>
      <c r="C1" s="30"/>
      <c r="D1" s="30"/>
      <c r="E1" s="30"/>
      <c r="F1" s="30"/>
    </row>
    <row r="2" spans="1:6">
      <c r="A2" s="2" t="s">
        <v>1</v>
      </c>
    </row>
    <row r="4" spans="1:6" ht="15.75">
      <c r="A4" s="9" t="s">
        <v>16</v>
      </c>
    </row>
    <row r="5" spans="1:6">
      <c r="A5" s="7"/>
    </row>
    <row r="6" spans="1:6">
      <c r="A6" s="2" t="s">
        <v>14</v>
      </c>
    </row>
    <row r="8" spans="1:6" ht="15.75">
      <c r="A8" s="12" t="s">
        <v>19</v>
      </c>
      <c r="B8" s="11"/>
    </row>
    <row r="9" spans="1:6">
      <c r="A9" t="s">
        <v>17</v>
      </c>
    </row>
    <row r="12" spans="1:6">
      <c r="A12" s="2" t="s">
        <v>18</v>
      </c>
    </row>
    <row r="14" spans="1:6">
      <c r="A14" t="s">
        <v>4</v>
      </c>
      <c r="B14" s="3"/>
    </row>
    <row r="15" spans="1:6">
      <c r="A15" t="s">
        <v>5</v>
      </c>
      <c r="B15">
        <v>9</v>
      </c>
    </row>
    <row r="16" spans="1:6">
      <c r="A16" t="s">
        <v>6</v>
      </c>
      <c r="B16">
        <v>0</v>
      </c>
    </row>
    <row r="17" spans="1:3">
      <c r="A17" t="s">
        <v>7</v>
      </c>
      <c r="B17" s="5">
        <v>-1000</v>
      </c>
    </row>
    <row r="18" spans="1:3">
      <c r="A18" t="s">
        <v>11</v>
      </c>
      <c r="B18" s="5">
        <v>2000</v>
      </c>
    </row>
    <row r="19" spans="1:3">
      <c r="A19" t="s">
        <v>8</v>
      </c>
      <c r="B19">
        <v>0</v>
      </c>
      <c r="C19" t="s">
        <v>9</v>
      </c>
    </row>
    <row r="21" spans="1:3">
      <c r="A21" s="2" t="s">
        <v>10</v>
      </c>
    </row>
    <row r="23" spans="1:3">
      <c r="A23" s="2" t="s">
        <v>20</v>
      </c>
      <c r="B23" s="13">
        <f>RATE(B15,B16,B17,B18,B19)</f>
        <v>8.005973889230672E-2</v>
      </c>
      <c r="C23" s="2" t="str">
        <f ca="1">GetFormula(B23)</f>
        <v>&lt;--=TAXA(B15;B16;B17;B18;B19)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26" sqref="F26"/>
    </sheetView>
  </sheetViews>
  <sheetFormatPr defaultRowHeight="15"/>
  <cols>
    <col min="1" max="1" width="29.140625" customWidth="1"/>
    <col min="2" max="2" width="14.42578125" bestFit="1" customWidth="1"/>
  </cols>
  <sheetData>
    <row r="1" spans="1:9">
      <c r="A1" s="30" t="s">
        <v>65</v>
      </c>
      <c r="B1" s="30"/>
      <c r="C1" s="30"/>
      <c r="D1" s="30"/>
      <c r="E1" s="30"/>
      <c r="F1" s="30"/>
      <c r="G1" s="30"/>
      <c r="H1" s="30"/>
      <c r="I1" s="30"/>
    </row>
    <row r="2" spans="1:9">
      <c r="A2" s="2" t="s">
        <v>1</v>
      </c>
    </row>
    <row r="4" spans="1:9" ht="30.75" customHeight="1">
      <c r="A4" s="31" t="s">
        <v>67</v>
      </c>
      <c r="B4" s="31"/>
      <c r="C4" s="31"/>
      <c r="D4" s="31"/>
      <c r="E4" s="31"/>
      <c r="F4" s="31"/>
      <c r="G4" s="31"/>
      <c r="H4" s="31"/>
      <c r="I4" s="31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2" t="s">
        <v>57</v>
      </c>
    </row>
    <row r="8" spans="1:9">
      <c r="A8" t="s">
        <v>66</v>
      </c>
    </row>
    <row r="10" spans="1:9">
      <c r="A10" s="2" t="s">
        <v>22</v>
      </c>
    </row>
    <row r="12" spans="1:9">
      <c r="A12" t="s">
        <v>4</v>
      </c>
      <c r="B12" s="27">
        <v>7.4999999999999997E-3</v>
      </c>
    </row>
    <row r="13" spans="1:9">
      <c r="A13" t="s">
        <v>59</v>
      </c>
      <c r="B13" s="18">
        <v>240</v>
      </c>
    </row>
    <row r="14" spans="1:9">
      <c r="A14" t="s">
        <v>7</v>
      </c>
      <c r="B14" s="22">
        <v>4000000</v>
      </c>
    </row>
    <row r="15" spans="1:9">
      <c r="A15" t="s">
        <v>8</v>
      </c>
      <c r="B15">
        <v>0</v>
      </c>
    </row>
    <row r="17" spans="1:3">
      <c r="A17" s="2" t="s">
        <v>10</v>
      </c>
    </row>
    <row r="19" spans="1:3">
      <c r="A19" t="s">
        <v>6</v>
      </c>
      <c r="B19" s="22">
        <f>PMT(B12,B13,B14,0,0)</f>
        <v>-35989.038234006781</v>
      </c>
      <c r="C19" t="str">
        <f ca="1">GetFormula(B19)</f>
        <v>&lt;--=PGTO(B12;B13;B14;0;0)</v>
      </c>
    </row>
  </sheetData>
  <mergeCells count="2">
    <mergeCell ref="A1:I1"/>
    <mergeCell ref="A4:I4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D17" sqref="D17"/>
    </sheetView>
  </sheetViews>
  <sheetFormatPr defaultRowHeight="15"/>
  <cols>
    <col min="1" max="1" width="38.140625" customWidth="1"/>
    <col min="2" max="2" width="12.7109375" bestFit="1" customWidth="1"/>
    <col min="3" max="3" width="23.85546875" bestFit="1" customWidth="1"/>
    <col min="5" max="5" width="11.28515625" customWidth="1"/>
  </cols>
  <sheetData>
    <row r="1" spans="1:9">
      <c r="A1" s="30" t="s">
        <v>68</v>
      </c>
      <c r="B1" s="30"/>
      <c r="C1" s="30"/>
      <c r="D1" s="30"/>
      <c r="E1" s="30"/>
      <c r="F1" s="30"/>
      <c r="G1" s="30"/>
      <c r="H1" s="30"/>
      <c r="I1" s="30"/>
    </row>
    <row r="3" spans="1:9" ht="80.25" customHeight="1">
      <c r="A3" s="31" t="s">
        <v>85</v>
      </c>
      <c r="B3" s="31"/>
      <c r="C3" s="31"/>
      <c r="D3" s="31"/>
      <c r="E3" s="31"/>
      <c r="F3" s="31"/>
      <c r="G3" s="31"/>
      <c r="H3" s="31"/>
      <c r="I3" s="31"/>
    </row>
    <row r="6" spans="1:9">
      <c r="A6" s="2" t="s">
        <v>69</v>
      </c>
    </row>
    <row r="7" spans="1:9">
      <c r="A7" t="s">
        <v>70</v>
      </c>
      <c r="B7" s="22">
        <v>300000</v>
      </c>
    </row>
    <row r="8" spans="1:9">
      <c r="A8" t="s">
        <v>71</v>
      </c>
      <c r="B8" s="19">
        <v>0.03</v>
      </c>
    </row>
    <row r="9" spans="1:9">
      <c r="A9" t="s">
        <v>72</v>
      </c>
      <c r="B9">
        <v>12</v>
      </c>
    </row>
    <row r="10" spans="1:9">
      <c r="A10" t="s">
        <v>73</v>
      </c>
      <c r="B10">
        <v>20</v>
      </c>
    </row>
    <row r="11" spans="1:9">
      <c r="A11" t="s">
        <v>74</v>
      </c>
      <c r="B11" s="19">
        <v>0.01</v>
      </c>
    </row>
    <row r="12" spans="1:9">
      <c r="A12" t="s">
        <v>75</v>
      </c>
      <c r="B12" s="22">
        <v>15</v>
      </c>
    </row>
    <row r="15" spans="1:9">
      <c r="A15" s="2" t="s">
        <v>47</v>
      </c>
    </row>
    <row r="16" spans="1:9">
      <c r="A16" t="s">
        <v>82</v>
      </c>
      <c r="B16" s="22">
        <f>B7*B11</f>
        <v>3000</v>
      </c>
      <c r="C16" t="str">
        <f ca="1">GetFormula(B16)</f>
        <v>&lt;--=B7*B11</v>
      </c>
    </row>
    <row r="17" spans="1:5">
      <c r="A17" t="s">
        <v>76</v>
      </c>
      <c r="B17" s="22">
        <f>B7-B16</f>
        <v>297000</v>
      </c>
      <c r="C17" t="str">
        <f ca="1">GetFormula(B17)</f>
        <v>&lt;--=B7-B16</v>
      </c>
    </row>
    <row r="18" spans="1:5">
      <c r="A18" t="s">
        <v>77</v>
      </c>
      <c r="B18">
        <f>B10*B9</f>
        <v>240</v>
      </c>
      <c r="C18" t="str">
        <f ca="1">GetFormula(B18)</f>
        <v>&lt;--=B10*B9</v>
      </c>
    </row>
    <row r="19" spans="1:5">
      <c r="A19" t="s">
        <v>78</v>
      </c>
      <c r="B19" s="13">
        <f>EFFECT(B8/12,B9)</f>
        <v>2.5028665735604694E-3</v>
      </c>
      <c r="C19" t="str">
        <f t="shared" ref="C19:C23" ca="1" si="0">GetFormula(B19)</f>
        <v>&lt;--=EFETIVA(B8/12;B9)</v>
      </c>
      <c r="E19" t="s">
        <v>81</v>
      </c>
    </row>
    <row r="20" spans="1:5">
      <c r="A20" t="s">
        <v>79</v>
      </c>
      <c r="B20" s="22">
        <f>PMT(B19,B18,B7,0,0)</f>
        <v>-1664.3094392937483</v>
      </c>
      <c r="C20" t="str">
        <f t="shared" ca="1" si="0"/>
        <v>&lt;--=PGTO(B19;B18;B7;0;0)</v>
      </c>
    </row>
    <row r="21" spans="1:5">
      <c r="A21" t="s">
        <v>80</v>
      </c>
      <c r="B21" s="22">
        <f>B20-B12</f>
        <v>-1679.3094392937483</v>
      </c>
      <c r="C21" t="str">
        <f t="shared" ca="1" si="0"/>
        <v>&lt;--=B20-B12</v>
      </c>
    </row>
    <row r="22" spans="1:5">
      <c r="A22" t="s">
        <v>83</v>
      </c>
      <c r="B22" s="13">
        <f>RATE(B18,B21,B17,0,0)</f>
        <v>2.6792002628953887E-3</v>
      </c>
      <c r="C22" t="str">
        <f t="shared" ca="1" si="0"/>
        <v>&lt;--=TAXA(B18;B21;B17;0;0)</v>
      </c>
    </row>
    <row r="23" spans="1:5">
      <c r="A23" t="s">
        <v>84</v>
      </c>
      <c r="B23" s="13">
        <f>(1+B22)^12-1</f>
        <v>3.262841524977933E-2</v>
      </c>
      <c r="C23" t="str">
        <f t="shared" ca="1" si="0"/>
        <v>&lt;--=(1+B22)^12-1</v>
      </c>
    </row>
  </sheetData>
  <mergeCells count="2">
    <mergeCell ref="A1:I1"/>
    <mergeCell ref="A3:I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>
  <dimension ref="B18:B19"/>
  <sheetViews>
    <sheetView workbookViewId="0">
      <selection activeCell="B19" sqref="B19"/>
    </sheetView>
  </sheetViews>
  <sheetFormatPr defaultRowHeight="15"/>
  <cols>
    <col min="2" max="2" width="9.5703125" bestFit="1" customWidth="1"/>
  </cols>
  <sheetData>
    <row r="18" spans="2:2">
      <c r="B18" s="27">
        <f>EFFECT(RATE(18,-17250/18,15000,0,1),12)</f>
        <v>1.7171324911148034E-2</v>
      </c>
    </row>
    <row r="19" spans="2:2">
      <c r="B19" s="29">
        <f>RATE(18,-17250/18,15000,0,1)</f>
        <v>1.7037647574912794E-2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H23"/>
  <sheetViews>
    <sheetView workbookViewId="0">
      <selection activeCell="C30" sqref="C30"/>
    </sheetView>
  </sheetViews>
  <sheetFormatPr defaultRowHeight="15"/>
  <cols>
    <col min="1" max="1" width="32.42578125" customWidth="1"/>
    <col min="2" max="2" width="14" bestFit="1" customWidth="1"/>
  </cols>
  <sheetData>
    <row r="1" spans="1:8">
      <c r="A1" s="30" t="s">
        <v>28</v>
      </c>
      <c r="B1" s="30"/>
      <c r="C1" s="30"/>
      <c r="D1" s="30"/>
      <c r="E1" s="30"/>
      <c r="F1" s="30"/>
      <c r="G1" s="1"/>
      <c r="H1" s="1"/>
    </row>
    <row r="2" spans="1:8">
      <c r="A2" s="2" t="s">
        <v>1</v>
      </c>
    </row>
    <row r="4" spans="1:8" ht="15.75">
      <c r="A4" s="6" t="s">
        <v>27</v>
      </c>
    </row>
    <row r="5" spans="1:8">
      <c r="A5" s="7" t="s">
        <v>26</v>
      </c>
    </row>
    <row r="7" spans="1:8">
      <c r="A7" s="2" t="s">
        <v>14</v>
      </c>
    </row>
    <row r="8" spans="1:8" ht="15.75">
      <c r="A8" s="15" t="s">
        <v>23</v>
      </c>
      <c r="B8" s="11"/>
    </row>
    <row r="9" spans="1:8">
      <c r="A9" t="s">
        <v>17</v>
      </c>
    </row>
    <row r="10" spans="1:8">
      <c r="A10" t="s">
        <v>25</v>
      </c>
    </row>
    <row r="12" spans="1:8">
      <c r="A12" s="2" t="s">
        <v>24</v>
      </c>
    </row>
    <row r="14" spans="1:8">
      <c r="A14" t="s">
        <v>4</v>
      </c>
      <c r="B14" s="3">
        <v>0.04</v>
      </c>
    </row>
    <row r="15" spans="1:8">
      <c r="A15" t="s">
        <v>5</v>
      </c>
    </row>
    <row r="16" spans="1:8">
      <c r="A16" t="s">
        <v>6</v>
      </c>
      <c r="B16">
        <v>0</v>
      </c>
    </row>
    <row r="17" spans="1:3">
      <c r="A17" t="s">
        <v>7</v>
      </c>
      <c r="B17" s="5">
        <v>-100000</v>
      </c>
    </row>
    <row r="18" spans="1:3">
      <c r="A18" t="s">
        <v>11</v>
      </c>
      <c r="B18" s="5">
        <v>1000000</v>
      </c>
    </row>
    <row r="19" spans="1:3">
      <c r="A19" t="s">
        <v>8</v>
      </c>
      <c r="B19">
        <v>0</v>
      </c>
      <c r="C19" t="s">
        <v>9</v>
      </c>
    </row>
    <row r="21" spans="1:3">
      <c r="A21" s="2" t="s">
        <v>10</v>
      </c>
    </row>
    <row r="23" spans="1:3">
      <c r="A23" s="2" t="s">
        <v>34</v>
      </c>
      <c r="B23" s="16">
        <f>NPER(B14,B16,B17,B18,B19)</f>
        <v>58.708394311830723</v>
      </c>
      <c r="C23" s="2" t="str">
        <f ca="1">GetFormula(B23)</f>
        <v>&lt;--=NPER(B14;B16;B17;B18;B19)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19"/>
  <dimension ref="A1:G25"/>
  <sheetViews>
    <sheetView workbookViewId="0">
      <selection activeCell="A25" sqref="A25"/>
    </sheetView>
  </sheetViews>
  <sheetFormatPr defaultRowHeight="15"/>
  <cols>
    <col min="1" max="1" width="44.140625" customWidth="1"/>
    <col min="2" max="2" width="13.28515625" bestFit="1" customWidth="1"/>
    <col min="3" max="3" width="9.85546875" bestFit="1" customWidth="1"/>
    <col min="4" max="4" width="15.7109375" bestFit="1" customWidth="1"/>
    <col min="7" max="7" width="12.42578125" bestFit="1" customWidth="1"/>
  </cols>
  <sheetData>
    <row r="1" spans="1:3">
      <c r="A1" s="30" t="s">
        <v>40</v>
      </c>
      <c r="B1" s="30"/>
    </row>
    <row r="3" spans="1:3">
      <c r="A3" s="2" t="s">
        <v>41</v>
      </c>
    </row>
    <row r="4" spans="1:3">
      <c r="A4" t="s">
        <v>42</v>
      </c>
      <c r="B4" s="4">
        <v>20000</v>
      </c>
    </row>
    <row r="5" spans="1:3">
      <c r="A5" t="s">
        <v>43</v>
      </c>
      <c r="B5">
        <v>3</v>
      </c>
    </row>
    <row r="6" spans="1:3">
      <c r="A6" t="s">
        <v>44</v>
      </c>
      <c r="B6">
        <v>12</v>
      </c>
    </row>
    <row r="7" spans="1:3" ht="30" customHeight="1">
      <c r="A7" s="18" t="s">
        <v>55</v>
      </c>
      <c r="B7" s="19">
        <v>0.08</v>
      </c>
    </row>
    <row r="8" spans="1:3">
      <c r="A8" t="s">
        <v>45</v>
      </c>
      <c r="B8" s="20">
        <v>0</v>
      </c>
    </row>
    <row r="9" spans="1:3">
      <c r="A9" t="s">
        <v>46</v>
      </c>
      <c r="B9">
        <v>0</v>
      </c>
    </row>
    <row r="11" spans="1:3">
      <c r="A11" s="2" t="s">
        <v>47</v>
      </c>
    </row>
    <row r="12" spans="1:3">
      <c r="A12" t="s">
        <v>53</v>
      </c>
      <c r="B12">
        <v>36</v>
      </c>
    </row>
    <row r="13" spans="1:3">
      <c r="A13" t="s">
        <v>48</v>
      </c>
      <c r="B13" s="21">
        <v>6.6670000000000002E-3</v>
      </c>
    </row>
    <row r="14" spans="1:3">
      <c r="A14" t="s">
        <v>49</v>
      </c>
      <c r="B14" s="22">
        <f>PMT(B7/12,B15,B4,0,0)</f>
        <v>-626.72730922862161</v>
      </c>
      <c r="C14" s="23" t="str">
        <f ca="1">GetFormula(B14)</f>
        <v>&lt;--=PGTO(B7/12;B15;B4;0;0)</v>
      </c>
    </row>
    <row r="15" spans="1:3">
      <c r="A15" t="s">
        <v>54</v>
      </c>
      <c r="B15">
        <v>36</v>
      </c>
    </row>
    <row r="17" spans="1:7">
      <c r="A17" t="s">
        <v>50</v>
      </c>
      <c r="B17" s="22">
        <f>IPMT(B7/12,B12,B15,B4,0,0)</f>
        <v>-4.1505119816464866</v>
      </c>
      <c r="C17" t="str">
        <f ca="1">GetFormula(B17)</f>
        <v>&lt;--=IPGTO(B7/12;B12;B15;B4;0;0)</v>
      </c>
    </row>
    <row r="18" spans="1:7">
      <c r="A18" t="s">
        <v>51</v>
      </c>
      <c r="B18" s="22">
        <f>PPMT(B7/12,B12,B15,B4,0,0)</f>
        <v>-622.57679724697516</v>
      </c>
      <c r="C18" t="str">
        <f ca="1">GetFormula(B18)</f>
        <v>&lt;--=PPGTO(B7/12;B12;B15;B4;0;0)</v>
      </c>
    </row>
    <row r="19" spans="1:7">
      <c r="B19" s="22"/>
    </row>
    <row r="20" spans="1:7">
      <c r="A20" t="s">
        <v>52</v>
      </c>
      <c r="B20" s="22">
        <f>B17+B18</f>
        <v>-626.72730922862161</v>
      </c>
      <c r="C20" s="24" t="str">
        <f ca="1">GetFormula(B20)</f>
        <v>&lt;--=B17+B18</v>
      </c>
      <c r="G20" s="25"/>
    </row>
    <row r="23" spans="1:7">
      <c r="D23" s="25"/>
    </row>
    <row r="24" spans="1:7">
      <c r="D24" s="20"/>
    </row>
    <row r="25" spans="1:7" ht="15.75">
      <c r="D25" s="26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20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21"/>
  <dimension ref="A1"/>
  <sheetViews>
    <sheetView workbookViewId="0">
      <selection activeCell="L11" sqref="L1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F23"/>
  <sheetViews>
    <sheetView workbookViewId="0">
      <selection activeCell="A29" sqref="A29"/>
    </sheetView>
  </sheetViews>
  <sheetFormatPr defaultRowHeight="15"/>
  <cols>
    <col min="1" max="1" width="32" customWidth="1"/>
    <col min="2" max="2" width="14" bestFit="1" customWidth="1"/>
  </cols>
  <sheetData>
    <row r="1" spans="1:6">
      <c r="A1" s="30" t="s">
        <v>29</v>
      </c>
      <c r="B1" s="30"/>
      <c r="C1" s="30"/>
      <c r="D1" s="30"/>
      <c r="E1" s="30"/>
      <c r="F1" s="30"/>
    </row>
    <row r="2" spans="1:6">
      <c r="A2" s="2" t="s">
        <v>1</v>
      </c>
    </row>
    <row r="4" spans="1:6" ht="15.75">
      <c r="A4" s="6" t="s">
        <v>32</v>
      </c>
    </row>
    <row r="5" spans="1:6">
      <c r="A5" s="7" t="s">
        <v>33</v>
      </c>
    </row>
    <row r="7" spans="1:6">
      <c r="A7" s="2" t="s">
        <v>14</v>
      </c>
    </row>
    <row r="8" spans="1:6" ht="15.75">
      <c r="A8" s="10" t="s">
        <v>30</v>
      </c>
      <c r="B8" s="11"/>
    </row>
    <row r="9" spans="1:6">
      <c r="A9" t="s">
        <v>17</v>
      </c>
    </row>
    <row r="10" spans="1:6">
      <c r="A10" t="s">
        <v>31</v>
      </c>
    </row>
    <row r="12" spans="1:6">
      <c r="A12" s="2" t="s">
        <v>22</v>
      </c>
    </row>
    <row r="14" spans="1:6">
      <c r="A14" t="s">
        <v>4</v>
      </c>
      <c r="B14" s="3">
        <v>0.02</v>
      </c>
    </row>
    <row r="15" spans="1:6">
      <c r="A15" t="s">
        <v>5</v>
      </c>
      <c r="B15">
        <v>12</v>
      </c>
    </row>
    <row r="16" spans="1:6">
      <c r="A16" t="s">
        <v>6</v>
      </c>
      <c r="B16">
        <v>0</v>
      </c>
    </row>
    <row r="17" spans="1:3">
      <c r="A17" t="s">
        <v>7</v>
      </c>
      <c r="B17" s="5"/>
    </row>
    <row r="18" spans="1:3">
      <c r="A18" t="s">
        <v>11</v>
      </c>
      <c r="B18" s="5">
        <v>125463.45</v>
      </c>
    </row>
    <row r="19" spans="1:3">
      <c r="A19" t="s">
        <v>8</v>
      </c>
      <c r="B19">
        <v>0</v>
      </c>
      <c r="C19" t="s">
        <v>9</v>
      </c>
    </row>
    <row r="21" spans="1:3">
      <c r="A21" s="2" t="s">
        <v>10</v>
      </c>
    </row>
    <row r="23" spans="1:3">
      <c r="A23" s="2" t="s">
        <v>7</v>
      </c>
      <c r="B23" s="17">
        <f>PV(B14,B15,B16,B18,B19)</f>
        <v>-98927.07410993037</v>
      </c>
      <c r="C23" s="2" t="str">
        <f ca="1">GetFormula(B23)</f>
        <v>&lt;--=VP(B14;B15;B16;B18;B19)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F23"/>
  <sheetViews>
    <sheetView workbookViewId="0">
      <selection sqref="A1:F24"/>
    </sheetView>
  </sheetViews>
  <sheetFormatPr defaultRowHeight="15"/>
  <cols>
    <col min="1" max="1" width="29.7109375" customWidth="1"/>
    <col min="2" max="2" width="12.42578125" bestFit="1" customWidth="1"/>
  </cols>
  <sheetData>
    <row r="1" spans="1:6">
      <c r="A1" s="30" t="s">
        <v>35</v>
      </c>
      <c r="B1" s="30"/>
      <c r="C1" s="30"/>
      <c r="D1" s="30"/>
      <c r="E1" s="30"/>
      <c r="F1" s="30"/>
    </row>
    <row r="2" spans="1:6">
      <c r="A2" s="2" t="s">
        <v>1</v>
      </c>
    </row>
    <row r="4" spans="1:6" ht="15.75">
      <c r="A4" s="6" t="s">
        <v>36</v>
      </c>
    </row>
    <row r="5" spans="1:6">
      <c r="A5" s="7" t="s">
        <v>37</v>
      </c>
    </row>
    <row r="7" spans="1:6">
      <c r="A7" s="2" t="s">
        <v>14</v>
      </c>
    </row>
    <row r="8" spans="1:6" ht="15.75">
      <c r="A8" s="10" t="s">
        <v>38</v>
      </c>
      <c r="B8" s="11"/>
    </row>
    <row r="9" spans="1:6">
      <c r="A9" t="s">
        <v>39</v>
      </c>
    </row>
    <row r="12" spans="1:6">
      <c r="A12" s="2" t="s">
        <v>3</v>
      </c>
    </row>
    <row r="14" spans="1:6">
      <c r="A14" t="s">
        <v>4</v>
      </c>
      <c r="B14" s="19">
        <v>1.4999999999999999E-2</v>
      </c>
    </row>
    <row r="15" spans="1:6">
      <c r="A15" t="s">
        <v>5</v>
      </c>
      <c r="B15">
        <v>36</v>
      </c>
    </row>
    <row r="16" spans="1:6">
      <c r="A16" t="s">
        <v>6</v>
      </c>
      <c r="B16" s="4">
        <v>200</v>
      </c>
    </row>
    <row r="17" spans="1:3">
      <c r="A17" t="s">
        <v>7</v>
      </c>
      <c r="B17" s="5">
        <v>0</v>
      </c>
    </row>
    <row r="18" spans="1:3">
      <c r="A18" t="s">
        <v>11</v>
      </c>
      <c r="B18" s="5"/>
    </row>
    <row r="19" spans="1:3">
      <c r="A19" t="s">
        <v>8</v>
      </c>
      <c r="B19">
        <v>1</v>
      </c>
    </row>
    <row r="21" spans="1:3">
      <c r="A21" s="2" t="s">
        <v>10</v>
      </c>
    </row>
    <row r="23" spans="1:3">
      <c r="A23" s="2" t="s">
        <v>11</v>
      </c>
      <c r="B23" s="17">
        <f>FV(B14,B15,B16,B17,1)</f>
        <v>-9597.0217489221432</v>
      </c>
      <c r="C23" s="2" t="str">
        <f ca="1">GetFormula(B23)</f>
        <v>&lt;--=VF(B14;B15;B16;B17;1)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F23"/>
  <sheetViews>
    <sheetView workbookViewId="0">
      <selection sqref="A1:F24"/>
    </sheetView>
  </sheetViews>
  <sheetFormatPr defaultRowHeight="15"/>
  <cols>
    <col min="1" max="1" width="29" customWidth="1"/>
    <col min="2" max="2" width="12.140625" bestFit="1" customWidth="1"/>
  </cols>
  <sheetData>
    <row r="1" spans="1:6">
      <c r="A1" s="30" t="s">
        <v>86</v>
      </c>
      <c r="B1" s="30"/>
      <c r="C1" s="30"/>
      <c r="D1" s="30"/>
      <c r="E1" s="30"/>
      <c r="F1" s="30"/>
    </row>
    <row r="2" spans="1:6">
      <c r="A2" s="2" t="s">
        <v>1</v>
      </c>
    </row>
    <row r="4" spans="1:6" ht="17.25" customHeight="1">
      <c r="A4" s="33" t="s">
        <v>87</v>
      </c>
      <c r="B4" s="33"/>
      <c r="C4" s="33"/>
      <c r="D4" s="33"/>
      <c r="E4" s="33"/>
      <c r="F4" s="33"/>
    </row>
    <row r="5" spans="1:6">
      <c r="A5" s="32"/>
    </row>
    <row r="7" spans="1:6">
      <c r="A7" s="2" t="s">
        <v>14</v>
      </c>
    </row>
    <row r="8" spans="1:6" ht="15.75">
      <c r="A8" s="10" t="s">
        <v>38</v>
      </c>
      <c r="B8" s="11"/>
    </row>
    <row r="12" spans="1:6">
      <c r="A12" s="2" t="s">
        <v>3</v>
      </c>
    </row>
    <row r="14" spans="1:6">
      <c r="A14" t="s">
        <v>4</v>
      </c>
      <c r="B14" s="19">
        <v>0.05</v>
      </c>
    </row>
    <row r="15" spans="1:6">
      <c r="A15" t="s">
        <v>5</v>
      </c>
      <c r="B15">
        <v>4</v>
      </c>
    </row>
    <row r="16" spans="1:6">
      <c r="A16" t="s">
        <v>6</v>
      </c>
      <c r="B16" s="4">
        <v>0</v>
      </c>
    </row>
    <row r="17" spans="1:3">
      <c r="A17" t="s">
        <v>7</v>
      </c>
      <c r="B17" s="5">
        <v>2000</v>
      </c>
    </row>
    <row r="18" spans="1:3">
      <c r="A18" t="s">
        <v>8</v>
      </c>
      <c r="B18">
        <v>1</v>
      </c>
    </row>
    <row r="21" spans="1:3">
      <c r="A21" s="2" t="s">
        <v>10</v>
      </c>
    </row>
    <row r="23" spans="1:3">
      <c r="A23" s="2" t="s">
        <v>11</v>
      </c>
      <c r="B23" s="17">
        <f>FV(B14,B15,B16,B17,1)</f>
        <v>-2431.0124999999998</v>
      </c>
      <c r="C23" s="2" t="str">
        <f ca="1">GetFormula(B23)</f>
        <v>&lt;--=VF(B14;B15;B16;B17;1)</v>
      </c>
    </row>
  </sheetData>
  <mergeCells count="2">
    <mergeCell ref="A1:F1"/>
    <mergeCell ref="A4:F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F24"/>
  <sheetViews>
    <sheetView workbookViewId="0">
      <selection activeCell="E14" sqref="E14"/>
    </sheetView>
  </sheetViews>
  <sheetFormatPr defaultRowHeight="15"/>
  <cols>
    <col min="1" max="1" width="30" customWidth="1"/>
    <col min="2" max="2" width="11.42578125" bestFit="1" customWidth="1"/>
  </cols>
  <sheetData>
    <row r="1" spans="1:6">
      <c r="A1" s="30" t="s">
        <v>88</v>
      </c>
      <c r="B1" s="30"/>
      <c r="C1" s="30"/>
      <c r="D1" s="30"/>
      <c r="E1" s="30"/>
      <c r="F1" s="30"/>
    </row>
    <row r="2" spans="1:6">
      <c r="A2" s="2" t="s">
        <v>1</v>
      </c>
    </row>
    <row r="4" spans="1:6" ht="15.75">
      <c r="A4" s="33" t="s">
        <v>89</v>
      </c>
      <c r="B4" s="33"/>
      <c r="C4" s="33"/>
      <c r="D4" s="33"/>
      <c r="E4" s="33"/>
      <c r="F4" s="33"/>
    </row>
    <row r="5" spans="1:6">
      <c r="A5" s="32"/>
    </row>
    <row r="7" spans="1:6">
      <c r="A7" s="2" t="s">
        <v>14</v>
      </c>
    </row>
    <row r="8" spans="1:6" ht="15.75">
      <c r="A8" s="10" t="s">
        <v>90</v>
      </c>
      <c r="B8" s="11"/>
    </row>
    <row r="12" spans="1:6">
      <c r="A12" s="2" t="s">
        <v>18</v>
      </c>
    </row>
    <row r="14" spans="1:6">
      <c r="A14" t="s">
        <v>4</v>
      </c>
      <c r="B14" s="19"/>
    </row>
    <row r="15" spans="1:6">
      <c r="A15" t="s">
        <v>5</v>
      </c>
      <c r="B15">
        <v>9</v>
      </c>
    </row>
    <row r="16" spans="1:6">
      <c r="A16" t="s">
        <v>6</v>
      </c>
      <c r="B16" s="4">
        <v>0</v>
      </c>
    </row>
    <row r="17" spans="1:3">
      <c r="A17" t="s">
        <v>7</v>
      </c>
      <c r="B17" s="5">
        <v>1000</v>
      </c>
    </row>
    <row r="18" spans="1:3">
      <c r="A18" t="s">
        <v>11</v>
      </c>
      <c r="B18" s="5">
        <v>4000</v>
      </c>
    </row>
    <row r="19" spans="1:3">
      <c r="A19" t="s">
        <v>8</v>
      </c>
      <c r="B19">
        <v>0</v>
      </c>
    </row>
    <row r="22" spans="1:3">
      <c r="A22" s="2" t="s">
        <v>10</v>
      </c>
    </row>
    <row r="24" spans="1:3">
      <c r="A24" s="2" t="s">
        <v>11</v>
      </c>
      <c r="B24" s="13">
        <f>RATE(B15,B16,-B17,B18,B19)</f>
        <v>0.16652903957603798</v>
      </c>
      <c r="C24" s="2" t="str">
        <f ca="1">GetFormula(B24)</f>
        <v>&lt;--=TAXA(B15;B16;-B17;B18;B19)</v>
      </c>
    </row>
  </sheetData>
  <mergeCells count="2">
    <mergeCell ref="A1:F1"/>
    <mergeCell ref="A4:F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I20"/>
  <sheetViews>
    <sheetView workbookViewId="0">
      <selection sqref="A1:I20"/>
    </sheetView>
  </sheetViews>
  <sheetFormatPr defaultRowHeight="15"/>
  <cols>
    <col min="1" max="1" width="29.28515625" customWidth="1"/>
    <col min="2" max="2" width="13.28515625" bestFit="1" customWidth="1"/>
  </cols>
  <sheetData>
    <row r="1" spans="1:9">
      <c r="A1" s="30" t="s">
        <v>56</v>
      </c>
      <c r="B1" s="30"/>
      <c r="C1" s="30"/>
      <c r="D1" s="30"/>
      <c r="E1" s="30"/>
      <c r="F1" s="30"/>
      <c r="G1" s="30"/>
    </row>
    <row r="2" spans="1:9">
      <c r="A2" s="2" t="s">
        <v>1</v>
      </c>
    </row>
    <row r="4" spans="1:9" ht="35.25" customHeight="1">
      <c r="A4" s="31" t="s">
        <v>60</v>
      </c>
      <c r="B4" s="31"/>
      <c r="C4" s="31"/>
      <c r="D4" s="31"/>
      <c r="E4" s="31"/>
      <c r="F4" s="31"/>
      <c r="G4" s="31"/>
      <c r="H4" s="31"/>
      <c r="I4" s="31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2" t="s">
        <v>57</v>
      </c>
    </row>
    <row r="8" spans="1:9">
      <c r="A8" t="s">
        <v>58</v>
      </c>
    </row>
    <row r="10" spans="1:9">
      <c r="A10" s="2" t="s">
        <v>22</v>
      </c>
    </row>
    <row r="12" spans="1:9">
      <c r="A12" t="s">
        <v>4</v>
      </c>
      <c r="B12" s="28">
        <v>8.5000000000000006E-3</v>
      </c>
    </row>
    <row r="13" spans="1:9">
      <c r="A13" t="s">
        <v>59</v>
      </c>
      <c r="B13" s="18">
        <v>36</v>
      </c>
    </row>
    <row r="14" spans="1:9">
      <c r="A14" t="s">
        <v>6</v>
      </c>
      <c r="B14" s="22">
        <v>-1500</v>
      </c>
    </row>
    <row r="15" spans="1:9">
      <c r="A15" t="s">
        <v>7</v>
      </c>
      <c r="B15" s="22">
        <v>-25500</v>
      </c>
    </row>
    <row r="16" spans="1:9">
      <c r="A16" t="s">
        <v>8</v>
      </c>
      <c r="B16">
        <v>0</v>
      </c>
    </row>
    <row r="18" spans="1:3">
      <c r="A18" s="2" t="s">
        <v>10</v>
      </c>
    </row>
    <row r="20" spans="1:3">
      <c r="A20" t="s">
        <v>11</v>
      </c>
      <c r="B20" s="23">
        <f>FV(B12,B13,B14,B15,0)</f>
        <v>97447.443351923517</v>
      </c>
      <c r="C20" t="str">
        <f ca="1">GetFormula(B20)</f>
        <v>&lt;--=VF(B12;B13;B14;B15;0)</v>
      </c>
    </row>
  </sheetData>
  <mergeCells count="2">
    <mergeCell ref="A4:I4"/>
    <mergeCell ref="A1:G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I21"/>
  <sheetViews>
    <sheetView workbookViewId="0">
      <selection sqref="A1:G22"/>
    </sheetView>
  </sheetViews>
  <sheetFormatPr defaultRowHeight="15"/>
  <cols>
    <col min="1" max="1" width="29.85546875" customWidth="1"/>
    <col min="2" max="2" width="13.28515625" bestFit="1" customWidth="1"/>
  </cols>
  <sheetData>
    <row r="1" spans="1:9">
      <c r="A1" s="30" t="s">
        <v>94</v>
      </c>
      <c r="B1" s="30"/>
      <c r="C1" s="30"/>
      <c r="D1" s="30"/>
      <c r="E1" s="30"/>
      <c r="F1" s="30"/>
      <c r="G1" s="30"/>
    </row>
    <row r="2" spans="1:9">
      <c r="A2" s="2" t="s">
        <v>1</v>
      </c>
    </row>
    <row r="4" spans="1:9" ht="15.75" customHeight="1">
      <c r="A4" s="34" t="s">
        <v>91</v>
      </c>
      <c r="B4" s="34"/>
      <c r="C4" s="34"/>
      <c r="D4" s="34"/>
      <c r="E4" s="34"/>
      <c r="F4" s="34"/>
      <c r="G4" s="34"/>
      <c r="H4" s="35"/>
      <c r="I4" s="35"/>
    </row>
    <row r="5" spans="1:9">
      <c r="A5" s="36"/>
      <c r="B5" s="36"/>
      <c r="C5" s="36"/>
      <c r="D5" s="36"/>
      <c r="E5" s="36"/>
      <c r="F5" s="36"/>
      <c r="G5" s="36"/>
      <c r="H5" s="18"/>
      <c r="I5" s="18"/>
    </row>
    <row r="6" spans="1:9">
      <c r="A6" s="2" t="s">
        <v>57</v>
      </c>
    </row>
    <row r="8" spans="1:9" ht="15.75">
      <c r="A8" s="15" t="s">
        <v>92</v>
      </c>
    </row>
    <row r="10" spans="1:9">
      <c r="A10" s="2" t="s">
        <v>18</v>
      </c>
    </row>
    <row r="12" spans="1:9">
      <c r="A12" t="s">
        <v>4</v>
      </c>
      <c r="B12" s="28"/>
    </row>
    <row r="13" spans="1:9">
      <c r="A13" t="s">
        <v>59</v>
      </c>
      <c r="B13" s="18">
        <v>6</v>
      </c>
    </row>
    <row r="14" spans="1:9">
      <c r="A14" t="s">
        <v>6</v>
      </c>
      <c r="B14" s="22">
        <v>-2500</v>
      </c>
    </row>
    <row r="15" spans="1:9">
      <c r="A15" t="s">
        <v>7</v>
      </c>
      <c r="B15" s="22">
        <v>-15000</v>
      </c>
    </row>
    <row r="16" spans="1:9">
      <c r="A16" t="s">
        <v>11</v>
      </c>
      <c r="B16" s="22">
        <v>50000</v>
      </c>
    </row>
    <row r="17" spans="1:3">
      <c r="A17" t="s">
        <v>8</v>
      </c>
      <c r="B17">
        <v>0</v>
      </c>
    </row>
    <row r="18" spans="1:3">
      <c r="A18" t="s">
        <v>93</v>
      </c>
      <c r="B18" s="37">
        <v>0</v>
      </c>
    </row>
    <row r="19" spans="1:3">
      <c r="A19" s="2" t="s">
        <v>10</v>
      </c>
    </row>
    <row r="21" spans="1:3">
      <c r="A21" t="s">
        <v>20</v>
      </c>
      <c r="B21" s="38">
        <f>RATE(B13,B14,B15,B16,B17,B18)</f>
        <v>0.120498401106908</v>
      </c>
      <c r="C21" t="str">
        <f ca="1">GetFormula(B21)</f>
        <v>&lt;--=TAXA(B13;B14;B15;B16;B17;B18)</v>
      </c>
    </row>
  </sheetData>
  <mergeCells count="3">
    <mergeCell ref="A1:G1"/>
    <mergeCell ref="A4:G4"/>
    <mergeCell ref="A5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36</vt:i4>
      </vt:variant>
    </vt:vector>
  </HeadingPairs>
  <TitlesOfParts>
    <vt:vector size="36" baseType="lpstr">
      <vt:lpstr>Exemplo 1</vt:lpstr>
      <vt:lpstr>Exemplo 2</vt:lpstr>
      <vt:lpstr>Exemplo 3</vt:lpstr>
      <vt:lpstr>Exemplo 4</vt:lpstr>
      <vt:lpstr> Exemplo 5</vt:lpstr>
      <vt:lpstr>Exemplo 6</vt:lpstr>
      <vt:lpstr>Exemplo 7</vt:lpstr>
      <vt:lpstr>Exemplo 8</vt:lpstr>
      <vt:lpstr>Exemplo 9</vt:lpstr>
      <vt:lpstr>Exemplo 10</vt:lpstr>
      <vt:lpstr>Exemplo 11</vt:lpstr>
      <vt:lpstr>Exemplo 12</vt:lpstr>
      <vt:lpstr>Exemplo 13</vt:lpstr>
      <vt:lpstr>Exemplo 14</vt:lpstr>
      <vt:lpstr>Exemplo 15</vt:lpstr>
      <vt:lpstr>Exemplo 16</vt:lpstr>
      <vt:lpstr>Exemplo 17</vt:lpstr>
      <vt:lpstr>Exemplo 18</vt:lpstr>
      <vt:lpstr>Exemplo 19</vt:lpstr>
      <vt:lpstr>Exemplo 20</vt:lpstr>
      <vt:lpstr>Exemplo 21</vt:lpstr>
      <vt:lpstr>Exemplo 22</vt:lpstr>
      <vt:lpstr>Exemplo 23</vt:lpstr>
      <vt:lpstr>Exemplo 24</vt:lpstr>
      <vt:lpstr>Exemplo 25</vt:lpstr>
      <vt:lpstr>Exemplo 26</vt:lpstr>
      <vt:lpstr>Exemplo 27</vt:lpstr>
      <vt:lpstr>Exemplo 28</vt:lpstr>
      <vt:lpstr>Exemplo 29</vt:lpstr>
      <vt:lpstr>Exemplo 30</vt:lpstr>
      <vt:lpstr>Exemplo 31</vt:lpstr>
      <vt:lpstr>Exemplo 32</vt:lpstr>
      <vt:lpstr>Plan12</vt:lpstr>
      <vt:lpstr>Plan13</vt:lpstr>
      <vt:lpstr>Plan14</vt:lpstr>
      <vt:lpstr>Plan15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Bertolo</dc:creator>
  <cp:lastModifiedBy>Bertolo</cp:lastModifiedBy>
  <cp:lastPrinted>2008-09-21T21:52:40Z</cp:lastPrinted>
  <dcterms:created xsi:type="dcterms:W3CDTF">2008-09-18T13:34:52Z</dcterms:created>
  <dcterms:modified xsi:type="dcterms:W3CDTF">2008-09-21T21:52:56Z</dcterms:modified>
</cp:coreProperties>
</file>